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orro\Desktop\"/>
    </mc:Choice>
  </mc:AlternateContent>
  <xr:revisionPtr revIDLastSave="0" documentId="13_ncr:1_{39BABB42-6CB1-4B36-9B58-BEF65D6D9546}" xr6:coauthVersionLast="47" xr6:coauthVersionMax="47" xr10:uidLastSave="{00000000-0000-0000-0000-000000000000}"/>
  <bookViews>
    <workbookView xWindow="-108" yWindow="-108" windowWidth="23256" windowHeight="12528" xr2:uid="{A457426A-B8DA-41BE-9206-4C4F27AB90FD}"/>
  </bookViews>
  <sheets>
    <sheet name="Sayfa1" sheetId="1" r:id="rId1"/>
    <sheet name="Sayf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D10" i="2"/>
  <c r="E11" i="2" s="1"/>
  <c r="E7" i="2"/>
  <c r="D7" i="2"/>
  <c r="D6" i="2"/>
  <c r="D8" i="2" l="1"/>
  <c r="D14" i="2"/>
  <c r="D11" i="2"/>
  <c r="D15" i="2" l="1"/>
  <c r="E15" i="2" s="1"/>
  <c r="E14" i="2"/>
  <c r="D16" i="2" l="1"/>
  <c r="D17" i="2" l="1"/>
  <c r="E17" i="2" s="1"/>
  <c r="E16" i="2"/>
  <c r="D18" i="2" l="1"/>
  <c r="D19" i="2" l="1"/>
  <c r="E18" i="2"/>
  <c r="D20" i="2" l="1"/>
  <c r="E20" i="2" s="1"/>
  <c r="E19" i="2"/>
  <c r="D21" i="2" l="1"/>
  <c r="E21" i="2" s="1"/>
  <c r="D22" i="2" l="1"/>
  <c r="D23" i="2" l="1"/>
  <c r="E23" i="2" s="1"/>
  <c r="E22" i="2"/>
  <c r="D24" i="2" l="1"/>
  <c r="D25" i="2" l="1"/>
  <c r="E24" i="2"/>
  <c r="D26" i="2" l="1"/>
  <c r="F27" i="2"/>
  <c r="F18" i="1" s="1"/>
  <c r="E25" i="2"/>
  <c r="E27" i="2" s="1"/>
  <c r="F24" i="1" s="1"/>
</calcChain>
</file>

<file path=xl/sharedStrings.xml><?xml version="1.0" encoding="utf-8"?>
<sst xmlns="http://schemas.openxmlformats.org/spreadsheetml/2006/main" count="20" uniqueCount="17">
  <si>
    <t>MAAŞLAR DAHİL REZERV</t>
  </si>
  <si>
    <t>AYLIK/GÜNLÜK NEMA GETİRİSİ</t>
  </si>
  <si>
    <t>AYLIK GETİRİ (GÜNLÜK HESAP)</t>
  </si>
  <si>
    <t>ORTALAMA REZERV</t>
  </si>
  <si>
    <r>
      <t>YIL İÇİNDE ALINAN AYLIK MAAŞLAR                                               (</t>
    </r>
    <r>
      <rPr>
        <b/>
        <sz val="10"/>
        <color rgb="FFFF0000"/>
        <rFont val="Aptos Narrow"/>
        <family val="2"/>
        <scheme val="minor"/>
      </rPr>
      <t xml:space="preserve"> ilk 5 aylık maaş</t>
    </r>
    <r>
      <rPr>
        <b/>
        <sz val="10"/>
        <color theme="1"/>
        <rFont val="Aptos Narrow"/>
        <family val="2"/>
        <charset val="162"/>
        <scheme val="minor"/>
      </rPr>
      <t xml:space="preserve"> ve                              </t>
    </r>
    <r>
      <rPr>
        <b/>
        <i/>
        <sz val="12"/>
        <color rgb="FFFFC000"/>
        <rFont val="Aptos Narrow"/>
        <family val="2"/>
        <scheme val="minor"/>
      </rPr>
      <t>sonrasındaki 7 aylık maaş</t>
    </r>
    <r>
      <rPr>
        <b/>
        <sz val="10"/>
        <color theme="1"/>
        <rFont val="Aptos Narrow"/>
        <family val="2"/>
        <charset val="162"/>
        <scheme val="minor"/>
      </rPr>
      <t xml:space="preserve">) </t>
    </r>
  </si>
  <si>
    <t>2023 KESİN REZERV</t>
  </si>
  <si>
    <t>2024 YILI OCAK AYI MAAŞI</t>
  </si>
  <si>
    <t>2024 YILI HAZİRAN AYI MAAŞI</t>
  </si>
  <si>
    <t xml:space="preserve">2024 NEMA ORANI </t>
  </si>
  <si>
    <t>2024 NEMA ORANI</t>
  </si>
  <si>
    <t>TOPLAM NEMA GETİRİ</t>
  </si>
  <si>
    <t>2024 YILI BRÜT NEMA                                        (KAR PAYI)</t>
  </si>
  <si>
    <t>TL</t>
  </si>
  <si>
    <t>VERİ GİRİNİZ</t>
  </si>
  <si>
    <t>NEMAYA ESAS REZERV</t>
  </si>
  <si>
    <t>2024 OCAK AYI  KESİN REZERV</t>
  </si>
  <si>
    <t>2024 YILI BOYUNCA NEMALANAN                   ORTALAMA REZERV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</si>
</sst>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16"/>
      <color theme="0"/>
      <name val="Aptos Narrow"/>
      <family val="2"/>
      <charset val="162"/>
      <scheme val="minor"/>
    </font>
    <font>
      <b/>
      <sz val="14"/>
      <color rgb="FF002060"/>
      <name val="Aptos Narrow"/>
      <family val="2"/>
      <charset val="162"/>
      <scheme val="minor"/>
    </font>
    <font>
      <b/>
      <sz val="10"/>
      <color theme="1"/>
      <name val="Aptos Narrow"/>
      <family val="2"/>
      <charset val="162"/>
      <scheme val="minor"/>
    </font>
    <font>
      <b/>
      <sz val="14"/>
      <color rgb="FFFF0000"/>
      <name val="Aptos Narrow"/>
      <family val="2"/>
      <charset val="162"/>
      <scheme val="minor"/>
    </font>
    <font>
      <b/>
      <sz val="11"/>
      <color rgb="FF002060"/>
      <name val="Aptos Narrow"/>
      <family val="2"/>
      <charset val="162"/>
      <scheme val="minor"/>
    </font>
    <font>
      <b/>
      <sz val="12"/>
      <color theme="1"/>
      <name val="Aptos Narrow"/>
      <family val="2"/>
      <charset val="162"/>
      <scheme val="minor"/>
    </font>
    <font>
      <b/>
      <sz val="18"/>
      <color theme="1"/>
      <name val="Aptos Narrow"/>
      <family val="2"/>
      <charset val="162"/>
      <scheme val="minor"/>
    </font>
    <font>
      <b/>
      <sz val="10"/>
      <color rgb="FFFF0000"/>
      <name val="Aptos Narrow"/>
      <family val="2"/>
      <scheme val="minor"/>
    </font>
    <font>
      <b/>
      <sz val="14"/>
      <color rgb="FFFFC000"/>
      <name val="Aptos Narrow"/>
      <family val="2"/>
      <charset val="162"/>
      <scheme val="minor"/>
    </font>
    <font>
      <b/>
      <i/>
      <sz val="12"/>
      <color rgb="FFFFC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/>
    <xf numFmtId="4" fontId="6" fillId="5" borderId="10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4" fontId="7" fillId="5" borderId="7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3" fontId="2" fillId="7" borderId="7" xfId="0" applyNumberFormat="1" applyFont="1" applyFill="1" applyBorder="1" applyAlignment="1">
      <alignment horizontal="left"/>
    </xf>
    <xf numFmtId="3" fontId="2" fillId="6" borderId="3" xfId="0" applyNumberFormat="1" applyFont="1" applyFill="1" applyBorder="1" applyAlignment="1">
      <alignment horizontal="center" vertical="center"/>
    </xf>
    <xf numFmtId="0" fontId="2" fillId="7" borderId="6" xfId="0" applyFont="1" applyFill="1" applyBorder="1"/>
    <xf numFmtId="0" fontId="2" fillId="7" borderId="9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3" fontId="9" fillId="7" borderId="7" xfId="0" applyNumberFormat="1" applyFont="1" applyFill="1" applyBorder="1" applyAlignment="1">
      <alignment horizontal="center" vertical="center"/>
    </xf>
    <xf numFmtId="0" fontId="2" fillId="9" borderId="6" xfId="0" applyFont="1" applyFill="1" applyBorder="1"/>
    <xf numFmtId="0" fontId="2" fillId="9" borderId="7" xfId="0" applyFont="1" applyFill="1" applyBorder="1"/>
    <xf numFmtId="0" fontId="5" fillId="9" borderId="6" xfId="0" applyFont="1" applyFill="1" applyBorder="1" applyAlignment="1">
      <alignment horizontal="center" vertical="center" wrapText="1"/>
    </xf>
    <xf numFmtId="3" fontId="6" fillId="9" borderId="7" xfId="0" applyNumberFormat="1" applyFont="1" applyFill="1" applyBorder="1" applyAlignment="1">
      <alignment horizontal="center" vertical="center"/>
    </xf>
    <xf numFmtId="3" fontId="11" fillId="9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/>
    </xf>
    <xf numFmtId="3" fontId="13" fillId="8" borderId="10" xfId="0" applyNumberFormat="1" applyFont="1" applyFill="1" applyBorder="1" applyAlignment="1">
      <alignment horizontal="center"/>
    </xf>
    <xf numFmtId="0" fontId="13" fillId="0" borderId="0" xfId="0" applyFont="1"/>
    <xf numFmtId="0" fontId="13" fillId="10" borderId="10" xfId="0" applyFont="1" applyFill="1" applyBorder="1" applyAlignment="1">
      <alignment horizontal="center" vertical="center"/>
    </xf>
    <xf numFmtId="3" fontId="13" fillId="8" borderId="14" xfId="0" applyNumberFormat="1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center" vertical="center"/>
    </xf>
    <xf numFmtId="3" fontId="13" fillId="8" borderId="16" xfId="0" applyNumberFormat="1" applyFont="1" applyFill="1" applyBorder="1" applyAlignment="1">
      <alignment horizontal="center" vertical="center"/>
    </xf>
    <xf numFmtId="3" fontId="13" fillId="8" borderId="17" xfId="0" applyNumberFormat="1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3" fontId="2" fillId="7" borderId="8" xfId="0" applyNumberFormat="1" applyFont="1" applyFill="1" applyBorder="1" applyAlignment="1">
      <alignment horizontal="left"/>
    </xf>
    <xf numFmtId="0" fontId="2" fillId="11" borderId="10" xfId="0" applyFont="1" applyFill="1" applyBorder="1" applyAlignment="1">
      <alignment horizontal="center" vertical="center" wrapText="1"/>
    </xf>
    <xf numFmtId="3" fontId="2" fillId="11" borderId="12" xfId="0" applyNumberFormat="1" applyFont="1" applyFill="1" applyBorder="1" applyAlignment="1">
      <alignment horizontal="center" vertical="center"/>
    </xf>
    <xf numFmtId="0" fontId="15" fillId="11" borderId="18" xfId="0" applyFont="1" applyFill="1" applyBorder="1" applyAlignment="1">
      <alignment horizontal="center" vertical="center" wrapText="1"/>
    </xf>
    <xf numFmtId="0" fontId="15" fillId="11" borderId="19" xfId="0" applyFont="1" applyFill="1" applyBorder="1" applyAlignment="1">
      <alignment horizontal="center" vertical="center" wrapText="1"/>
    </xf>
    <xf numFmtId="3" fontId="16" fillId="11" borderId="19" xfId="0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6" fillId="11" borderId="24" xfId="0" applyFont="1" applyFill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 wrapText="1"/>
    </xf>
    <xf numFmtId="3" fontId="18" fillId="6" borderId="19" xfId="0" applyNumberFormat="1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/>
    </xf>
    <xf numFmtId="0" fontId="15" fillId="13" borderId="26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3" fontId="15" fillId="13" borderId="1" xfId="0" applyNumberFormat="1" applyFont="1" applyFill="1" applyBorder="1" applyAlignment="1">
      <alignment horizontal="center" vertical="center"/>
    </xf>
    <xf numFmtId="3" fontId="15" fillId="13" borderId="26" xfId="0" applyNumberFormat="1" applyFont="1" applyFill="1" applyBorder="1" applyAlignment="1">
      <alignment horizontal="center" vertical="center"/>
    </xf>
    <xf numFmtId="3" fontId="15" fillId="13" borderId="3" xfId="0" applyNumberFormat="1" applyFont="1" applyFill="1" applyBorder="1" applyAlignment="1">
      <alignment horizontal="center" vertical="center"/>
    </xf>
    <xf numFmtId="3" fontId="15" fillId="13" borderId="5" xfId="0" applyNumberFormat="1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731520</xdr:colOff>
      <xdr:row>4</xdr:row>
      <xdr:rowOff>0</xdr:rowOff>
    </xdr:from>
    <xdr:to>
      <xdr:col>7</xdr:col>
      <xdr:colOff>548640</xdr:colOff>
      <xdr:row>4</xdr:row>
      <xdr:rowOff>167640</xdr:rowOff>
    </xdr:to>
    <xdr:sp macro="" textlink="">
      <xdr:nvSpPr>
        <xdr:cNvPr id="2" name="Ok: Sol 1">
          <a:extLst>
            <a:ext uri="{FF2B5EF4-FFF2-40B4-BE49-F238E27FC236}">
              <a16:creationId xmlns:a16="http://schemas.microsoft.com/office/drawing/2014/main" id="{35E28BFD-2077-5A78-1D39-CAAF9ED6FFB4}"/>
            </a:ext>
          </a:extLst>
        </xdr:cNvPr>
        <xdr:cNvSpPr/>
      </xdr:nvSpPr>
      <xdr:spPr>
        <a:xfrm>
          <a:off x="4389120" y="8785860"/>
          <a:ext cx="906780" cy="16764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792480</xdr:colOff>
      <xdr:row>6</xdr:row>
      <xdr:rowOff>91440</xdr:rowOff>
    </xdr:from>
    <xdr:to>
      <xdr:col>7</xdr:col>
      <xdr:colOff>571500</xdr:colOff>
      <xdr:row>7</xdr:row>
      <xdr:rowOff>160020</xdr:rowOff>
    </xdr:to>
    <xdr:sp macro="" textlink="">
      <xdr:nvSpPr>
        <xdr:cNvPr id="3" name="Ok: Sol 2">
          <a:extLst>
            <a:ext uri="{FF2B5EF4-FFF2-40B4-BE49-F238E27FC236}">
              <a16:creationId xmlns:a16="http://schemas.microsoft.com/office/drawing/2014/main" id="{2E6EE9E4-D7A9-416B-B8AA-F2A14CC04820}"/>
            </a:ext>
          </a:extLst>
        </xdr:cNvPr>
        <xdr:cNvSpPr/>
      </xdr:nvSpPr>
      <xdr:spPr>
        <a:xfrm>
          <a:off x="4450080" y="9258300"/>
          <a:ext cx="868680" cy="25146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784860</xdr:colOff>
      <xdr:row>9</xdr:row>
      <xdr:rowOff>76200</xdr:rowOff>
    </xdr:from>
    <xdr:to>
      <xdr:col>7</xdr:col>
      <xdr:colOff>601980</xdr:colOff>
      <xdr:row>10</xdr:row>
      <xdr:rowOff>114300</xdr:rowOff>
    </xdr:to>
    <xdr:sp macro="" textlink="">
      <xdr:nvSpPr>
        <xdr:cNvPr id="4" name="Ok: Sol 3">
          <a:extLst>
            <a:ext uri="{FF2B5EF4-FFF2-40B4-BE49-F238E27FC236}">
              <a16:creationId xmlns:a16="http://schemas.microsoft.com/office/drawing/2014/main" id="{17E636AC-D144-44C6-BE4B-CDB2B4C8B950}"/>
            </a:ext>
          </a:extLst>
        </xdr:cNvPr>
        <xdr:cNvSpPr/>
      </xdr:nvSpPr>
      <xdr:spPr>
        <a:xfrm>
          <a:off x="4442460" y="9806940"/>
          <a:ext cx="906780" cy="22098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4015-2BD3-4EB3-A7FE-C667C6C3ADF6}">
  <dimension ref="C1:K26"/>
  <sheetViews>
    <sheetView tabSelected="1" workbookViewId="0">
      <selection activeCell="K16" sqref="K16"/>
    </sheetView>
  </sheetViews>
  <sheetFormatPr defaultRowHeight="14.4" x14ac:dyDescent="0.3"/>
  <cols>
    <col min="5" max="5" width="16.33203125" customWidth="1"/>
    <col min="7" max="7" width="15.88671875" customWidth="1"/>
  </cols>
  <sheetData>
    <row r="1" spans="3:11" ht="7.2" customHeight="1" x14ac:dyDescent="0.3"/>
    <row r="2" spans="3:11" ht="6.6" customHeight="1" thickBot="1" x14ac:dyDescent="0.35"/>
    <row r="3" spans="3:11" ht="18" hidden="1" customHeight="1" thickBot="1" x14ac:dyDescent="0.35"/>
    <row r="4" spans="3:11" ht="15" hidden="1" thickBot="1" x14ac:dyDescent="0.35"/>
    <row r="5" spans="3:11" ht="15" thickBot="1" x14ac:dyDescent="0.35">
      <c r="C5" s="34" t="s">
        <v>15</v>
      </c>
      <c r="D5" s="34"/>
      <c r="E5" s="34"/>
      <c r="F5" s="35">
        <v>1981635</v>
      </c>
      <c r="G5" s="35"/>
      <c r="I5" s="58" t="s">
        <v>13</v>
      </c>
      <c r="J5" s="59"/>
      <c r="K5" s="60"/>
    </row>
    <row r="6" spans="3:11" ht="7.8" customHeight="1" thickBot="1" x14ac:dyDescent="0.35">
      <c r="C6" s="36"/>
      <c r="D6" s="36"/>
      <c r="E6" s="36"/>
      <c r="F6" s="36"/>
      <c r="G6" s="36"/>
    </row>
    <row r="7" spans="3:11" ht="14.4" customHeight="1" x14ac:dyDescent="0.3">
      <c r="C7" s="37" t="s">
        <v>6</v>
      </c>
      <c r="D7" s="37"/>
      <c r="E7" s="37"/>
      <c r="F7" s="38">
        <v>39250</v>
      </c>
      <c r="G7" s="39"/>
      <c r="I7" s="62" t="s">
        <v>13</v>
      </c>
      <c r="J7" s="61"/>
      <c r="K7" s="63"/>
    </row>
    <row r="8" spans="3:11" ht="15" thickBot="1" x14ac:dyDescent="0.35">
      <c r="C8" s="37"/>
      <c r="D8" s="37"/>
      <c r="E8" s="37"/>
      <c r="F8" s="40"/>
      <c r="G8" s="41"/>
      <c r="I8" s="64"/>
      <c r="J8" s="65"/>
      <c r="K8" s="66"/>
    </row>
    <row r="9" spans="3:11" ht="7.8" customHeight="1" thickBot="1" x14ac:dyDescent="0.35">
      <c r="C9" s="36"/>
      <c r="D9" s="36"/>
      <c r="E9" s="36"/>
      <c r="F9" s="36"/>
      <c r="G9" s="36"/>
    </row>
    <row r="10" spans="3:11" x14ac:dyDescent="0.3">
      <c r="C10" s="42" t="s">
        <v>7</v>
      </c>
      <c r="D10" s="42"/>
      <c r="E10" s="42"/>
      <c r="F10" s="38">
        <v>53694</v>
      </c>
      <c r="G10" s="39"/>
      <c r="I10" s="62" t="s">
        <v>13</v>
      </c>
      <c r="J10" s="61"/>
      <c r="K10" s="63"/>
    </row>
    <row r="11" spans="3:11" ht="15" thickBot="1" x14ac:dyDescent="0.35">
      <c r="C11" s="42"/>
      <c r="D11" s="42"/>
      <c r="E11" s="42"/>
      <c r="F11" s="40"/>
      <c r="G11" s="41"/>
      <c r="I11" s="64"/>
      <c r="J11" s="65"/>
      <c r="K11" s="66"/>
    </row>
    <row r="12" spans="3:11" ht="7.8" customHeight="1" thickBot="1" x14ac:dyDescent="0.35"/>
    <row r="13" spans="3:11" x14ac:dyDescent="0.3">
      <c r="C13" s="78" t="s">
        <v>14</v>
      </c>
      <c r="D13" s="79"/>
      <c r="E13" s="80"/>
      <c r="F13" s="84">
        <f>F5+(F10*12)</f>
        <v>2625963</v>
      </c>
      <c r="G13" s="85"/>
    </row>
    <row r="14" spans="3:11" ht="15" thickBot="1" x14ac:dyDescent="0.35">
      <c r="C14" s="81"/>
      <c r="D14" s="82"/>
      <c r="E14" s="83"/>
      <c r="F14" s="86"/>
      <c r="G14" s="87"/>
    </row>
    <row r="15" spans="3:11" ht="6.6" customHeight="1" x14ac:dyDescent="0.3"/>
    <row r="16" spans="3:11" x14ac:dyDescent="0.3">
      <c r="C16" s="67" t="s">
        <v>9</v>
      </c>
      <c r="D16" s="67"/>
      <c r="E16" s="67"/>
      <c r="F16" s="68">
        <v>55.2</v>
      </c>
    </row>
    <row r="17" spans="3:8" ht="7.8" customHeight="1" thickBot="1" x14ac:dyDescent="0.35"/>
    <row r="18" spans="3:8" ht="14.4" customHeight="1" x14ac:dyDescent="0.3">
      <c r="C18" s="88" t="s">
        <v>16</v>
      </c>
      <c r="D18" s="89"/>
      <c r="E18" s="89"/>
      <c r="F18" s="70">
        <f>Sayfa2!F27</f>
        <v>2337135.3333333335</v>
      </c>
      <c r="G18" s="71"/>
      <c r="H18" s="69" t="s">
        <v>12</v>
      </c>
    </row>
    <row r="19" spans="3:8" ht="14.4" customHeight="1" x14ac:dyDescent="0.3">
      <c r="C19" s="90"/>
      <c r="D19" s="91"/>
      <c r="E19" s="91"/>
      <c r="F19" s="73"/>
      <c r="G19" s="74"/>
      <c r="H19" s="72"/>
    </row>
    <row r="20" spans="3:8" ht="14.4" customHeight="1" x14ac:dyDescent="0.3">
      <c r="C20" s="90"/>
      <c r="D20" s="91"/>
      <c r="E20" s="91"/>
      <c r="F20" s="73"/>
      <c r="G20" s="74"/>
      <c r="H20" s="72"/>
    </row>
    <row r="21" spans="3:8" ht="14.4" customHeight="1" x14ac:dyDescent="0.3">
      <c r="C21" s="90"/>
      <c r="D21" s="91"/>
      <c r="E21" s="91"/>
      <c r="F21" s="73"/>
      <c r="G21" s="74"/>
      <c r="H21" s="72"/>
    </row>
    <row r="22" spans="3:8" ht="28.8" customHeight="1" thickBot="1" x14ac:dyDescent="0.35">
      <c r="C22" s="92"/>
      <c r="D22" s="93"/>
      <c r="E22" s="93"/>
      <c r="F22" s="76"/>
      <c r="G22" s="77"/>
      <c r="H22" s="75"/>
    </row>
    <row r="23" spans="3:8" ht="15" thickBot="1" x14ac:dyDescent="0.35"/>
    <row r="24" spans="3:8" ht="14.4" customHeight="1" x14ac:dyDescent="0.3">
      <c r="C24" s="46" t="s">
        <v>11</v>
      </c>
      <c r="D24" s="47"/>
      <c r="E24" s="47"/>
      <c r="F24" s="48">
        <f>Sayfa2!E27</f>
        <v>1296791.1146958906</v>
      </c>
      <c r="G24" s="49"/>
      <c r="H24" s="46" t="s">
        <v>12</v>
      </c>
    </row>
    <row r="25" spans="3:8" ht="14.4" customHeight="1" x14ac:dyDescent="0.3">
      <c r="C25" s="50"/>
      <c r="D25" s="51"/>
      <c r="E25" s="51"/>
      <c r="F25" s="52"/>
      <c r="G25" s="53"/>
      <c r="H25" s="50"/>
    </row>
    <row r="26" spans="3:8" ht="15" customHeight="1" thickBot="1" x14ac:dyDescent="0.35">
      <c r="C26" s="54"/>
      <c r="D26" s="55"/>
      <c r="E26" s="55"/>
      <c r="F26" s="56"/>
      <c r="G26" s="57"/>
      <c r="H26" s="54"/>
    </row>
  </sheetData>
  <mergeCells count="18">
    <mergeCell ref="C24:E26"/>
    <mergeCell ref="F24:G26"/>
    <mergeCell ref="H18:H22"/>
    <mergeCell ref="H24:H26"/>
    <mergeCell ref="I5:K5"/>
    <mergeCell ref="I7:K8"/>
    <mergeCell ref="I10:K11"/>
    <mergeCell ref="C13:E14"/>
    <mergeCell ref="F13:G14"/>
    <mergeCell ref="C16:E16"/>
    <mergeCell ref="C18:E22"/>
    <mergeCell ref="F18:G22"/>
    <mergeCell ref="C5:E5"/>
    <mergeCell ref="F5:G5"/>
    <mergeCell ref="C7:E8"/>
    <mergeCell ref="C10:E11"/>
    <mergeCell ref="F7:G8"/>
    <mergeCell ref="F10:G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4E1C-7767-4B2D-A782-3A46742CD8A8}">
  <dimension ref="C3:F27"/>
  <sheetViews>
    <sheetView workbookViewId="0">
      <selection activeCell="D10" sqref="D10"/>
    </sheetView>
  </sheetViews>
  <sheetFormatPr defaultRowHeight="14.4" x14ac:dyDescent="0.3"/>
  <cols>
    <col min="3" max="3" width="28.21875" customWidth="1"/>
    <col min="4" max="4" width="14.77734375" customWidth="1"/>
    <col min="5" max="5" width="21.21875" customWidth="1"/>
    <col min="6" max="6" width="11.77734375" customWidth="1"/>
  </cols>
  <sheetData>
    <row r="3" spans="3:6" ht="15" thickBot="1" x14ac:dyDescent="0.35"/>
    <row r="4" spans="3:6" x14ac:dyDescent="0.3">
      <c r="C4" s="1">
        <v>2024</v>
      </c>
      <c r="D4" s="2"/>
      <c r="E4" s="3"/>
      <c r="F4" s="4"/>
    </row>
    <row r="5" spans="3:6" ht="15" thickBot="1" x14ac:dyDescent="0.35">
      <c r="C5" s="5"/>
      <c r="D5" s="6"/>
      <c r="E5" s="7"/>
      <c r="F5" s="4"/>
    </row>
    <row r="6" spans="3:6" ht="18.600000000000001" thickBot="1" x14ac:dyDescent="0.35">
      <c r="C6" s="25" t="s">
        <v>5</v>
      </c>
      <c r="D6" s="30">
        <f>Sayfa1!F5</f>
        <v>1981635</v>
      </c>
      <c r="E6" s="31"/>
      <c r="F6" s="4"/>
    </row>
    <row r="7" spans="3:6" ht="70.2" customHeight="1" thickBot="1" x14ac:dyDescent="0.35">
      <c r="C7" s="27" t="s">
        <v>4</v>
      </c>
      <c r="D7" s="28">
        <f>Sayfa1!F7</f>
        <v>39250</v>
      </c>
      <c r="E7" s="29">
        <f>Sayfa1!F10</f>
        <v>53694</v>
      </c>
      <c r="F7" s="4"/>
    </row>
    <row r="8" spans="3:6" ht="15" thickBot="1" x14ac:dyDescent="0.35">
      <c r="C8" s="26" t="s">
        <v>0</v>
      </c>
      <c r="D8" s="32">
        <f>D6+(E7*12)</f>
        <v>2625963</v>
      </c>
      <c r="E8" s="33"/>
      <c r="F8" s="8"/>
    </row>
    <row r="9" spans="3:6" ht="15" thickBot="1" x14ac:dyDescent="0.35">
      <c r="F9" s="8"/>
    </row>
    <row r="10" spans="3:6" ht="18.600000000000001" thickBot="1" x14ac:dyDescent="0.35">
      <c r="C10" s="10" t="s">
        <v>8</v>
      </c>
      <c r="D10" s="11">
        <f>Sayfa1!F16</f>
        <v>55.2</v>
      </c>
      <c r="E10" s="8"/>
      <c r="F10" s="8"/>
    </row>
    <row r="11" spans="3:6" ht="15" thickBot="1" x14ac:dyDescent="0.35">
      <c r="C11" s="12" t="s">
        <v>1</v>
      </c>
      <c r="D11" s="13">
        <f>D10/12</f>
        <v>4.6000000000000005</v>
      </c>
      <c r="E11" s="14">
        <f>D10/365</f>
        <v>0.15123287671232877</v>
      </c>
    </row>
    <row r="12" spans="3:6" ht="15" thickBot="1" x14ac:dyDescent="0.35">
      <c r="C12" s="9"/>
      <c r="D12" s="9"/>
      <c r="E12" s="9"/>
    </row>
    <row r="13" spans="3:6" ht="15" thickBot="1" x14ac:dyDescent="0.35">
      <c r="C13" s="15" t="s">
        <v>2</v>
      </c>
      <c r="D13" s="16"/>
      <c r="E13" s="17"/>
    </row>
    <row r="14" spans="3:6" ht="16.2" thickBot="1" x14ac:dyDescent="0.35">
      <c r="C14" s="18">
        <v>1</v>
      </c>
      <c r="D14" s="19">
        <f>D8-D7</f>
        <v>2586713</v>
      </c>
      <c r="E14" s="20">
        <f>(((D8*E11)/100)*5)+(((D14*E11)/100)*12)</f>
        <v>66800.122717808219</v>
      </c>
    </row>
    <row r="15" spans="3:6" ht="16.2" thickBot="1" x14ac:dyDescent="0.35">
      <c r="C15" s="18">
        <v>2</v>
      </c>
      <c r="D15" s="19">
        <f>D14-D7</f>
        <v>2547463</v>
      </c>
      <c r="E15" s="20">
        <f>(((D14*E11)/100)*18)+(((D15*E11)/100)*11)</f>
        <v>112793.90603835617</v>
      </c>
    </row>
    <row r="16" spans="3:6" ht="16.2" thickBot="1" x14ac:dyDescent="0.35">
      <c r="C16" s="18">
        <v>3</v>
      </c>
      <c r="D16" s="19">
        <f>D15-D7</f>
        <v>2508213</v>
      </c>
      <c r="E16" s="20">
        <f>(((D15*E11)/100)*18)+(((D16*E11)/100)*13)</f>
        <v>118658.98316712331</v>
      </c>
    </row>
    <row r="17" spans="3:6" ht="16.2" thickBot="1" x14ac:dyDescent="0.35">
      <c r="C17" s="18">
        <v>4</v>
      </c>
      <c r="D17" s="19">
        <f>D16-D7</f>
        <v>2468963</v>
      </c>
      <c r="E17" s="20">
        <f>(((D16*E11)/100)*18)+(((D17*E11)/100)*12)</f>
        <v>113084.97336986303</v>
      </c>
    </row>
    <row r="18" spans="3:6" ht="16.2" thickBot="1" x14ac:dyDescent="0.35">
      <c r="C18" s="18">
        <v>5</v>
      </c>
      <c r="D18" s="19">
        <f>D17-D7</f>
        <v>2429713</v>
      </c>
      <c r="E18" s="20">
        <f>(((D17*E11)/100)*18)+(((D18*E11)/100)*13)</f>
        <v>114978.73111232878</v>
      </c>
    </row>
    <row r="19" spans="3:6" ht="16.2" thickBot="1" x14ac:dyDescent="0.35">
      <c r="C19" s="18">
        <v>6</v>
      </c>
      <c r="D19" s="19">
        <f>D18-E7</f>
        <v>2376019</v>
      </c>
      <c r="E19" s="20">
        <f>(((D18*E11)/100)*18)+(((D19*E11)/100)*12)</f>
        <v>109261.31020273973</v>
      </c>
    </row>
    <row r="20" spans="3:6" ht="16.2" thickBot="1" x14ac:dyDescent="0.35">
      <c r="C20" s="18">
        <v>7</v>
      </c>
      <c r="D20" s="19">
        <f>D19-E7</f>
        <v>2322325</v>
      </c>
      <c r="E20" s="20">
        <f>(((D19*E11)/100)*18)+(((D20*E11)/100)*13)</f>
        <v>110337.33968219178</v>
      </c>
    </row>
    <row r="21" spans="3:6" ht="16.2" thickBot="1" x14ac:dyDescent="0.35">
      <c r="C21" s="18">
        <v>8</v>
      </c>
      <c r="D21" s="19">
        <f>D20-E7</f>
        <v>2268631</v>
      </c>
      <c r="E21" s="20">
        <f>(((D20*E11)/100)*18)+(((D21*E11)/100)*13)</f>
        <v>107820.04727671233</v>
      </c>
    </row>
    <row r="22" spans="3:6" ht="16.2" thickBot="1" x14ac:dyDescent="0.35">
      <c r="C22" s="18">
        <v>9</v>
      </c>
      <c r="D22" s="19">
        <f>D21-E7</f>
        <v>2214937</v>
      </c>
      <c r="E22" s="20">
        <f>(((D21*E11)/100)*18)+(((D22*E11)/100)*12)</f>
        <v>101953.04192876711</v>
      </c>
    </row>
    <row r="23" spans="3:6" ht="16.2" thickBot="1" x14ac:dyDescent="0.35">
      <c r="C23" s="18">
        <v>10</v>
      </c>
      <c r="D23" s="19">
        <f>D22-E7</f>
        <v>2161243</v>
      </c>
      <c r="E23" s="20">
        <f>(((D22*E11)/100)*18)+(((D23*E11)/100)*13)</f>
        <v>102785.46246575343</v>
      </c>
    </row>
    <row r="24" spans="3:6" ht="16.2" thickBot="1" x14ac:dyDescent="0.35">
      <c r="C24" s="18">
        <v>11</v>
      </c>
      <c r="D24" s="19">
        <f>D23-E7</f>
        <v>2107549</v>
      </c>
      <c r="E24" s="20">
        <f>(((D23*E11)/100)*18)+(((D24*E11)/100)*12)</f>
        <v>97080.863079452043</v>
      </c>
    </row>
    <row r="25" spans="3:6" ht="16.2" thickBot="1" x14ac:dyDescent="0.35">
      <c r="C25" s="18">
        <v>12</v>
      </c>
      <c r="D25" s="19">
        <f>D24-E7</f>
        <v>2053855</v>
      </c>
      <c r="E25" s="20">
        <f>(((D24*E11)/100)*18)+(((D25*E11)/100)*(13+14))</f>
        <v>141236.33365479452</v>
      </c>
    </row>
    <row r="26" spans="3:6" ht="29.4" thickBot="1" x14ac:dyDescent="0.35">
      <c r="C26" s="21"/>
      <c r="D26" s="19">
        <f>D25</f>
        <v>2053855</v>
      </c>
      <c r="E26" s="43"/>
      <c r="F26" s="44" t="s">
        <v>3</v>
      </c>
    </row>
    <row r="27" spans="3:6" ht="24" thickBot="1" x14ac:dyDescent="0.35">
      <c r="C27" s="22" t="s">
        <v>10</v>
      </c>
      <c r="D27" s="23"/>
      <c r="E27" s="24">
        <f>(E14+E15+E16+E17+E18+E19+E20+E21+E22+E23+E24+E25)</f>
        <v>1296791.1146958906</v>
      </c>
      <c r="F27" s="45">
        <f>SUM(D14:D25)/12</f>
        <v>2337135.3333333335</v>
      </c>
    </row>
  </sheetData>
  <sheetProtection algorithmName="SHA-512" hashValue="21b9uIVMg8MY5YAqahFAZmKNi/PdUQ0+F+9FE/KP9c8w1CtsxDyMv7AaLnEauL1nrA9PItgugjC/jknGlZ0kgA==" saltValue="LquLDIdEvttabfrz6JMPcg==" spinCount="100000" sheet="1" objects="1" scenarios="1"/>
  <mergeCells count="6">
    <mergeCell ref="C4:E5"/>
    <mergeCell ref="C12:E12"/>
    <mergeCell ref="C13:E13"/>
    <mergeCell ref="C27:D27"/>
    <mergeCell ref="D6:E6"/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2944</dc:creator>
  <cp:lastModifiedBy>2944</cp:lastModifiedBy>
  <dcterms:created xsi:type="dcterms:W3CDTF">2025-05-29T11:52:46Z</dcterms:created>
  <dcterms:modified xsi:type="dcterms:W3CDTF">2025-05-29T12:28:43Z</dcterms:modified>
</cp:coreProperties>
</file>